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保健福祉部\こども課（菅谷保育所）\"/>
    </mc:Choice>
  </mc:AlternateContent>
  <xr:revisionPtr revIDLastSave="0" documentId="8_{24CE22FF-2278-47F9-82AF-3A9414E969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  <c r="O7" i="1"/>
  <c r="N14" i="1"/>
  <c r="N13" i="1"/>
  <c r="N12" i="1"/>
  <c r="N11" i="1"/>
  <c r="N10" i="1"/>
  <c r="N9" i="1"/>
  <c r="N8" i="1"/>
  <c r="N7" i="1"/>
  <c r="M14" i="1"/>
  <c r="M13" i="1"/>
  <c r="M12" i="1"/>
  <c r="M11" i="1"/>
  <c r="M10" i="1"/>
  <c r="M9" i="1"/>
  <c r="M8" i="1"/>
  <c r="M7" i="1"/>
  <c r="L14" i="1"/>
  <c r="L13" i="1"/>
  <c r="L12" i="1"/>
  <c r="L11" i="1"/>
  <c r="L10" i="1"/>
  <c r="L9" i="1"/>
  <c r="L8" i="1"/>
  <c r="L7" i="1"/>
  <c r="K14" i="1"/>
  <c r="K13" i="1"/>
  <c r="K12" i="1"/>
  <c r="K11" i="1"/>
  <c r="K10" i="1"/>
  <c r="K9" i="1"/>
  <c r="K8" i="1"/>
  <c r="K7" i="1"/>
  <c r="J14" i="1"/>
  <c r="J13" i="1"/>
  <c r="J12" i="1"/>
  <c r="J11" i="1"/>
  <c r="J10" i="1"/>
  <c r="J9" i="1"/>
  <c r="J8" i="1"/>
  <c r="J7" i="1"/>
  <c r="I14" i="1"/>
  <c r="I13" i="1"/>
  <c r="I12" i="1"/>
  <c r="I11" i="1"/>
  <c r="I10" i="1"/>
  <c r="I9" i="1"/>
  <c r="I8" i="1"/>
  <c r="I7" i="1"/>
  <c r="H14" i="1"/>
  <c r="H13" i="1"/>
  <c r="H12" i="1"/>
  <c r="H11" i="1"/>
  <c r="H10" i="1"/>
  <c r="H9" i="1"/>
  <c r="H8" i="1"/>
  <c r="H7" i="1"/>
  <c r="G14" i="1"/>
  <c r="G13" i="1"/>
  <c r="G12" i="1"/>
  <c r="G11" i="1"/>
  <c r="G10" i="1"/>
  <c r="G9" i="1"/>
  <c r="G8" i="1"/>
  <c r="G7" i="1"/>
  <c r="F14" i="1"/>
  <c r="F13" i="1"/>
  <c r="F12" i="1"/>
  <c r="F11" i="1"/>
  <c r="F10" i="1"/>
  <c r="F9" i="1"/>
  <c r="F8" i="1"/>
  <c r="F7" i="1"/>
  <c r="E14" i="1"/>
  <c r="E13" i="1"/>
  <c r="E12" i="1"/>
  <c r="E11" i="1"/>
  <c r="E10" i="1"/>
  <c r="E9" i="1"/>
  <c r="E8" i="1"/>
  <c r="E7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<sst xmlns="http://schemas.openxmlformats.org/spreadsheetml/2006/main" count="30" uniqueCount="26">
  <si>
    <t>施設名</t>
    <rPh sb="0" eb="2">
      <t>シセツ</t>
    </rPh>
    <rPh sb="2" eb="3">
      <t>メイ</t>
    </rPh>
    <phoneticPr fontId="1"/>
  </si>
  <si>
    <t>認定区分</t>
    <rPh sb="0" eb="2">
      <t>ニンテイ</t>
    </rPh>
    <rPh sb="2" eb="4">
      <t>クブン</t>
    </rPh>
    <phoneticPr fontId="1"/>
  </si>
  <si>
    <t>クラス</t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</si>
  <si>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</si>
  <si>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</si>
  <si>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</si>
  <si>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</si>
  <si>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</si>
  <si>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</si>
  <si>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</si>
  <si>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</si>
  <si>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</si>
  <si>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</si>
  <si>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</si>
  <si>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０歳児</t>
    <rPh sb="1" eb="2">
      <t>サイ</t>
    </rPh>
    <rPh sb="2" eb="3">
      <t>ジ</t>
    </rPh>
    <phoneticPr fontId="1"/>
  </si>
  <si>
    <t>1,2歳児</t>
    <rPh sb="3" eb="4">
      <t>サイ</t>
    </rPh>
    <rPh sb="4" eb="5">
      <t>ジ</t>
    </rPh>
    <phoneticPr fontId="1"/>
  </si>
  <si>
    <t>３歳児</t>
    <rPh sb="1" eb="2">
      <t>サイ</t>
    </rPh>
    <rPh sb="2" eb="3">
      <t>ジ</t>
    </rPh>
    <phoneticPr fontId="1"/>
  </si>
  <si>
    <t>4,5歳児</t>
    <rPh sb="3" eb="4">
      <t>サイ</t>
    </rPh>
    <rPh sb="4" eb="5">
      <t>ジ</t>
    </rPh>
    <phoneticPr fontId="1"/>
  </si>
  <si>
    <t>保育標準時間</t>
    <rPh sb="0" eb="2">
      <t>ホイク</t>
    </rPh>
    <rPh sb="2" eb="4">
      <t>ヒョウジュン</t>
    </rPh>
    <rPh sb="4" eb="6">
      <t>ジカン</t>
    </rPh>
    <phoneticPr fontId="1"/>
  </si>
  <si>
    <t>保育短時間</t>
    <rPh sb="0" eb="2">
      <t>ホイク</t>
    </rPh>
    <rPh sb="2" eb="3">
      <t>タン</t>
    </rPh>
    <rPh sb="3" eb="5">
      <t>ジカン</t>
    </rPh>
    <phoneticPr fontId="1"/>
  </si>
  <si>
    <t>菅谷保育所</t>
    <rPh sb="0" eb="2">
      <t>スガヤ</t>
    </rPh>
    <rPh sb="2" eb="4">
      <t>ホイク</t>
    </rPh>
    <rPh sb="4" eb="5">
      <t>ショ</t>
    </rPh>
    <phoneticPr fontId="1"/>
  </si>
  <si>
    <t>・法定代理受領した「施設型給付費」は、各保育所の定員、年齢、保育の必要量により決定される上記の「公定価格」から、利用者負担額を減じた額となります。</t>
    <rPh sb="1" eb="3">
      <t>ホウテイ</t>
    </rPh>
    <rPh sb="3" eb="5">
      <t>ダイリ</t>
    </rPh>
    <rPh sb="5" eb="7">
      <t>ジュリョウ</t>
    </rPh>
    <rPh sb="10" eb="13">
      <t>シセツガタ</t>
    </rPh>
    <rPh sb="13" eb="15">
      <t>キュウフ</t>
    </rPh>
    <rPh sb="15" eb="16">
      <t>ヒ</t>
    </rPh>
    <rPh sb="19" eb="22">
      <t>カクホイク</t>
    </rPh>
    <rPh sb="22" eb="23">
      <t>ショ</t>
    </rPh>
    <rPh sb="24" eb="26">
      <t>テイイン</t>
    </rPh>
    <rPh sb="27" eb="29">
      <t>ネンレイ</t>
    </rPh>
    <rPh sb="30" eb="32">
      <t>ホイク</t>
    </rPh>
    <rPh sb="33" eb="35">
      <t>ヒツヨウ</t>
    </rPh>
    <rPh sb="35" eb="36">
      <t>リョウ</t>
    </rPh>
    <rPh sb="39" eb="41">
      <t>ケッテイ</t>
    </rPh>
    <rPh sb="44" eb="46">
      <t>ジョウキ</t>
    </rPh>
    <rPh sb="48" eb="50">
      <t>コウテイ</t>
    </rPh>
    <rPh sb="50" eb="52">
      <t>カカク</t>
    </rPh>
    <rPh sb="56" eb="59">
      <t>リヨウシャ</t>
    </rPh>
    <rPh sb="59" eb="61">
      <t>フタン</t>
    </rPh>
    <rPh sb="61" eb="62">
      <t>ガク</t>
    </rPh>
    <rPh sb="63" eb="64">
      <t>ゲン</t>
    </rPh>
    <rPh sb="66" eb="67">
      <t>ガク</t>
    </rPh>
    <phoneticPr fontId="1"/>
  </si>
  <si>
    <t>３月</t>
    <phoneticPr fontId="1"/>
  </si>
  <si>
    <t>(単位：円）</t>
    <rPh sb="1" eb="3">
      <t>タンイ</t>
    </rPh>
    <rPh sb="4" eb="5">
      <t>エン</t>
    </rPh>
    <phoneticPr fontId="1"/>
  </si>
  <si>
    <t>令和5年度公立保育所における公定価格</t>
    <rPh sb="0" eb="2">
      <t>レイワ</t>
    </rPh>
    <rPh sb="3" eb="4">
      <t>ネン</t>
    </rPh>
    <rPh sb="4" eb="5">
      <t>ド</t>
    </rPh>
    <rPh sb="5" eb="7">
      <t>コウリツ</t>
    </rPh>
    <rPh sb="7" eb="9">
      <t>ホイク</t>
    </rPh>
    <rPh sb="9" eb="10">
      <t>ショ</t>
    </rPh>
    <rPh sb="14" eb="16">
      <t>コウテイ</t>
    </rPh>
    <rPh sb="16" eb="18">
      <t>カカク</t>
    </rPh>
    <phoneticPr fontId="1"/>
  </si>
  <si>
    <t>・３歳児以上子どものうち、副食費免除に該当する場合は、上記金額に4,700円を足した額が公定価格となります。</t>
    <rPh sb="2" eb="3">
      <t>サイ</t>
    </rPh>
    <rPh sb="3" eb="4">
      <t>ジ</t>
    </rPh>
    <rPh sb="4" eb="6">
      <t>イジョウ</t>
    </rPh>
    <rPh sb="6" eb="7">
      <t>コ</t>
    </rPh>
    <rPh sb="13" eb="16">
      <t>フクショクヒ</t>
    </rPh>
    <rPh sb="16" eb="18">
      <t>メンジョ</t>
    </rPh>
    <rPh sb="19" eb="21">
      <t>ガイトウ</t>
    </rPh>
    <rPh sb="23" eb="25">
      <t>バアイ</t>
    </rPh>
    <rPh sb="27" eb="29">
      <t>ジョウキ</t>
    </rPh>
    <rPh sb="29" eb="31">
      <t>キンガク</t>
    </rPh>
    <rPh sb="37" eb="38">
      <t>エン</t>
    </rPh>
    <rPh sb="39" eb="40">
      <t>タ</t>
    </rPh>
    <rPh sb="42" eb="43">
      <t>ガク</t>
    </rPh>
    <rPh sb="44" eb="46">
      <t>コウテイ</t>
    </rPh>
    <rPh sb="46" eb="48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</si>
</sst>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23"/>
  <sheetViews>
    <sheetView tabSelected="1" topLeftCell="C1" workbookViewId="0">
      <selection activeCell="O5" sqref="O5"/>
    </sheetView>
  </sheetViews>
  <sheetFormatPr defaultRowHeight="13.2" x14ac:dyDescent="0.2"/>
  <cols>
    <col min="2" max="2" width="18" customWidth="1"/>
    <col min="3" max="15" width="12.6640625" customWidth="1"/>
  </cols>
  <sheetData>
    <row r="3" spans="1:15" ht="28.5" customHeight="1" x14ac:dyDescent="0.2">
      <c r="A3" s="1"/>
      <c r="B3" s="1"/>
      <c r="C3" s="1" t="s">
        <v>24</v>
      </c>
      <c r="D3" s="2"/>
      <c r="E3" s="2"/>
      <c r="F3" s="2"/>
      <c r="G3" s="2"/>
    </row>
    <row r="5" spans="1:15" ht="12.75" customHeight="1" x14ac:dyDescent="0.2">
      <c r="O5" s="6" t="s">
        <v>23</v>
      </c>
    </row>
    <row r="6" spans="1:15" ht="18" customHeight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22</v>
      </c>
    </row>
    <row r="7" spans="1:15" ht="18" customHeight="1" x14ac:dyDescent="0.2">
      <c r="A7" s="8" t="s">
        <v>20</v>
      </c>
      <c r="B7" s="7" t="s">
        <v>18</v>
      </c>
      <c r="C7" s="3" t="s">
        <v>14</v>
      </c>
      <c r="D7" s="4">
        <f>171050+1940</f>
        <v>172990</v>
      </c>
      <c r="E7" s="4">
        <f t="shared" ref="E7" si="0">171050+1940</f>
        <v>172990</v>
      </c>
      <c r="F7" s="4">
        <f>171050+1920</f>
        <v>172970</v>
      </c>
      <c r="G7" s="4">
        <f>171050+1910</f>
        <v>172960</v>
      </c>
      <c r="H7" s="4">
        <f>171050+1910</f>
        <v>172960</v>
      </c>
      <c r="I7" s="4">
        <f>171050+1900</f>
        <v>172950</v>
      </c>
      <c r="J7" s="4">
        <f>171050+1890</f>
        <v>172940</v>
      </c>
      <c r="K7" s="4">
        <f>171050+1890</f>
        <v>172940</v>
      </c>
      <c r="L7" s="4">
        <f>171050+1870</f>
        <v>172920</v>
      </c>
      <c r="M7" s="4">
        <f>171050+1870</f>
        <v>172920</v>
      </c>
      <c r="N7" s="4">
        <f>171050+1870</f>
        <v>172920</v>
      </c>
      <c r="O7" s="4">
        <f>171050+1870</f>
        <v>172920</v>
      </c>
    </row>
    <row r="8" spans="1:15" ht="18" customHeight="1" x14ac:dyDescent="0.2">
      <c r="A8" s="8"/>
      <c r="B8" s="7"/>
      <c r="C8" s="3" t="s">
        <v>15</v>
      </c>
      <c r="D8" s="4">
        <f>97080+1940</f>
        <v>99020</v>
      </c>
      <c r="E8" s="4">
        <f t="shared" ref="E8" si="1">97080+1940</f>
        <v>99020</v>
      </c>
      <c r="F8" s="4">
        <f>97080+1920</f>
        <v>99000</v>
      </c>
      <c r="G8" s="4">
        <f>97080+1910</f>
        <v>98990</v>
      </c>
      <c r="H8" s="4">
        <f>97080+1910</f>
        <v>98990</v>
      </c>
      <c r="I8" s="4">
        <f>97080+1900</f>
        <v>98980</v>
      </c>
      <c r="J8" s="4">
        <f>97080+1890</f>
        <v>98970</v>
      </c>
      <c r="K8" s="4">
        <f>97080+1890</f>
        <v>98970</v>
      </c>
      <c r="L8" s="4">
        <f>97080+1870</f>
        <v>98950</v>
      </c>
      <c r="M8" s="4">
        <f>97080+1870</f>
        <v>98950</v>
      </c>
      <c r="N8" s="4">
        <f>97080+1870</f>
        <v>98950</v>
      </c>
      <c r="O8" s="4">
        <f>97080+1870</f>
        <v>98950</v>
      </c>
    </row>
    <row r="9" spans="1:15" ht="18" customHeight="1" x14ac:dyDescent="0.2">
      <c r="A9" s="8"/>
      <c r="B9" s="7"/>
      <c r="C9" s="3" t="s">
        <v>16</v>
      </c>
      <c r="D9" s="4">
        <f>44430+1940</f>
        <v>46370</v>
      </c>
      <c r="E9" s="4">
        <f t="shared" ref="E9" si="2">44430+1940</f>
        <v>46370</v>
      </c>
      <c r="F9" s="4">
        <f>44430+1920</f>
        <v>46350</v>
      </c>
      <c r="G9" s="4">
        <f>44430+1910</f>
        <v>46340</v>
      </c>
      <c r="H9" s="4">
        <f>44430+1910</f>
        <v>46340</v>
      </c>
      <c r="I9" s="4">
        <f>44430+1900</f>
        <v>46330</v>
      </c>
      <c r="J9" s="4">
        <f>44430+1890</f>
        <v>46320</v>
      </c>
      <c r="K9" s="4">
        <f>44430+1890</f>
        <v>46320</v>
      </c>
      <c r="L9" s="4">
        <f>44430+1870</f>
        <v>46300</v>
      </c>
      <c r="M9" s="4">
        <f>44430+1870</f>
        <v>46300</v>
      </c>
      <c r="N9" s="4">
        <f>44430+1870</f>
        <v>46300</v>
      </c>
      <c r="O9" s="4">
        <f>44430+1870</f>
        <v>46300</v>
      </c>
    </row>
    <row r="10" spans="1:15" ht="18" customHeight="1" x14ac:dyDescent="0.2">
      <c r="A10" s="8"/>
      <c r="B10" s="7"/>
      <c r="C10" s="3" t="s">
        <v>17</v>
      </c>
      <c r="D10" s="4">
        <f>29650+1940</f>
        <v>31590</v>
      </c>
      <c r="E10" s="4">
        <f t="shared" ref="E10" si="3">29650+1940</f>
        <v>31590</v>
      </c>
      <c r="F10" s="4">
        <f>29650+1920</f>
        <v>31570</v>
      </c>
      <c r="G10" s="4">
        <f>29650+1910</f>
        <v>31560</v>
      </c>
      <c r="H10" s="4">
        <f>29650+1910</f>
        <v>31560</v>
      </c>
      <c r="I10" s="4">
        <f>29650+1900</f>
        <v>31550</v>
      </c>
      <c r="J10" s="4">
        <f>29650+1890</f>
        <v>31540</v>
      </c>
      <c r="K10" s="4">
        <f>29650+1890</f>
        <v>31540</v>
      </c>
      <c r="L10" s="4">
        <f>29650+1870</f>
        <v>31520</v>
      </c>
      <c r="M10" s="4">
        <f>29650+1870</f>
        <v>31520</v>
      </c>
      <c r="N10" s="4">
        <f>29650+1870</f>
        <v>31520</v>
      </c>
      <c r="O10" s="4">
        <f>29650+1870</f>
        <v>31520</v>
      </c>
    </row>
    <row r="11" spans="1:15" ht="18" customHeight="1" x14ac:dyDescent="0.2">
      <c r="A11" s="8"/>
      <c r="B11" s="7" t="s">
        <v>19</v>
      </c>
      <c r="C11" s="3" t="s">
        <v>14</v>
      </c>
      <c r="D11" s="4">
        <f>168280+1940</f>
        <v>170220</v>
      </c>
      <c r="E11" s="4">
        <f t="shared" ref="E11" si="4">168280+1940</f>
        <v>170220</v>
      </c>
      <c r="F11" s="4">
        <f>168280+1920</f>
        <v>170200</v>
      </c>
      <c r="G11" s="4">
        <f>168280+1910</f>
        <v>170190</v>
      </c>
      <c r="H11" s="4">
        <f>168280+1910</f>
        <v>170190</v>
      </c>
      <c r="I11" s="4">
        <f>168280+1900</f>
        <v>170180</v>
      </c>
      <c r="J11" s="4">
        <f>168280+1890</f>
        <v>170170</v>
      </c>
      <c r="K11" s="4">
        <f>168280+1890</f>
        <v>170170</v>
      </c>
      <c r="L11" s="4">
        <f>168280+1870</f>
        <v>170150</v>
      </c>
      <c r="M11" s="4">
        <f>168280+1870</f>
        <v>170150</v>
      </c>
      <c r="N11" s="4">
        <f>168280+1870</f>
        <v>170150</v>
      </c>
      <c r="O11" s="4">
        <f>168280+1870</f>
        <v>170150</v>
      </c>
    </row>
    <row r="12" spans="1:15" ht="18" customHeight="1" x14ac:dyDescent="0.2">
      <c r="A12" s="8"/>
      <c r="B12" s="7"/>
      <c r="C12" s="3" t="s">
        <v>15</v>
      </c>
      <c r="D12" s="4">
        <f>94310+1940</f>
        <v>96250</v>
      </c>
      <c r="E12" s="4">
        <f t="shared" ref="E12" si="5">94310+1940</f>
        <v>96250</v>
      </c>
      <c r="F12" s="4">
        <f>94310+1920</f>
        <v>96230</v>
      </c>
      <c r="G12" s="4">
        <f>94310+1910</f>
        <v>96220</v>
      </c>
      <c r="H12" s="4">
        <f>94310+1910</f>
        <v>96220</v>
      </c>
      <c r="I12" s="4">
        <f>94310+1900</f>
        <v>96210</v>
      </c>
      <c r="J12" s="4">
        <f>94310+1890</f>
        <v>96200</v>
      </c>
      <c r="K12" s="4">
        <f>94310+1890</f>
        <v>96200</v>
      </c>
      <c r="L12" s="4">
        <f>94310+1870</f>
        <v>96180</v>
      </c>
      <c r="M12" s="4">
        <f>94310+1870</f>
        <v>96180</v>
      </c>
      <c r="N12" s="4">
        <f>94310+1870</f>
        <v>96180</v>
      </c>
      <c r="O12" s="4">
        <f>94310+1870</f>
        <v>96180</v>
      </c>
    </row>
    <row r="13" spans="1:15" ht="18" customHeight="1" x14ac:dyDescent="0.2">
      <c r="A13" s="8"/>
      <c r="B13" s="7"/>
      <c r="C13" s="3" t="s">
        <v>16</v>
      </c>
      <c r="D13" s="4">
        <f>41660+1940</f>
        <v>43600</v>
      </c>
      <c r="E13" s="4">
        <f t="shared" ref="E13" si="6">41660+1940</f>
        <v>43600</v>
      </c>
      <c r="F13" s="4">
        <f>41660+1920</f>
        <v>43580</v>
      </c>
      <c r="G13" s="4">
        <f>41660+1910</f>
        <v>43570</v>
      </c>
      <c r="H13" s="4">
        <f>41660+1910</f>
        <v>43570</v>
      </c>
      <c r="I13" s="4">
        <f>41660+1900</f>
        <v>43560</v>
      </c>
      <c r="J13" s="4">
        <f>41660+1890</f>
        <v>43550</v>
      </c>
      <c r="K13" s="4">
        <f>41660+1890</f>
        <v>43550</v>
      </c>
      <c r="L13" s="4">
        <f>41660+1870</f>
        <v>43530</v>
      </c>
      <c r="M13" s="4">
        <f>41660+1870</f>
        <v>43530</v>
      </c>
      <c r="N13" s="4">
        <f>41660+1870</f>
        <v>43530</v>
      </c>
      <c r="O13" s="4">
        <f>41660+1870</f>
        <v>43530</v>
      </c>
    </row>
    <row r="14" spans="1:15" ht="18" customHeight="1" x14ac:dyDescent="0.2">
      <c r="A14" s="8"/>
      <c r="B14" s="7"/>
      <c r="C14" s="3" t="s">
        <v>17</v>
      </c>
      <c r="D14" s="4">
        <f>26880+1940</f>
        <v>28820</v>
      </c>
      <c r="E14" s="4">
        <f t="shared" ref="E14" si="7">26880+1940</f>
        <v>28820</v>
      </c>
      <c r="F14" s="4">
        <f>26880+1920</f>
        <v>28800</v>
      </c>
      <c r="G14" s="4">
        <f>26880+1910</f>
        <v>28790</v>
      </c>
      <c r="H14" s="4">
        <f>26880+1910</f>
        <v>28790</v>
      </c>
      <c r="I14" s="4">
        <f>26880+1900</f>
        <v>28780</v>
      </c>
      <c r="J14" s="4">
        <f>26880+1890</f>
        <v>28770</v>
      </c>
      <c r="K14" s="4">
        <f>26880+1890</f>
        <v>28770</v>
      </c>
      <c r="L14" s="4">
        <f>26880+1870</f>
        <v>28750</v>
      </c>
      <c r="M14" s="4">
        <f>26880+1870</f>
        <v>28750</v>
      </c>
      <c r="N14" s="4">
        <f>26880+1870</f>
        <v>28750</v>
      </c>
      <c r="O14" s="4">
        <f>26880+1870</f>
        <v>28750</v>
      </c>
    </row>
    <row r="15" spans="1:15" ht="18" customHeight="1" x14ac:dyDescent="0.2"/>
    <row r="16" spans="1:15" ht="18" customHeight="1" x14ac:dyDescent="0.2">
      <c r="A16" t="s">
        <v>21</v>
      </c>
    </row>
    <row r="17" spans="1:1" ht="18" customHeight="1" x14ac:dyDescent="0.2">
      <c r="A17" t="s">
        <v>25</v>
      </c>
    </row>
    <row r="18" spans="1:1" ht="18" customHeight="1" x14ac:dyDescent="0.2"/>
    <row r="19" spans="1:1" ht="18" customHeight="1" x14ac:dyDescent="0.2"/>
    <row r="20" spans="1:1" ht="18" customHeight="1" x14ac:dyDescent="0.2"/>
    <row r="21" spans="1:1" ht="18" customHeight="1" x14ac:dyDescent="0.2"/>
    <row r="22" spans="1:1" ht="18" customHeight="1" x14ac:dyDescent="0.2"/>
    <row r="23" spans="1:1" ht="18" customHeight="1" x14ac:dyDescent="0.2"/>
  </sheetData>
  <mergeCells count="3">
    <mergeCell ref="B7:B10"/>
    <mergeCell ref="B11:B14"/>
    <mergeCell ref="A7:A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" sqref="C3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水越 梨紗</dc:creator>
  <cp:lastModifiedBy>鈴木　智子</cp:lastModifiedBy>
  <cp:lastPrinted>2022-05-27T04:33:32Z</cp:lastPrinted>
  <dcterms:created xsi:type="dcterms:W3CDTF">2022-05-26T11:37:35Z</dcterms:created>
  <dcterms:modified xsi:type="dcterms:W3CDTF">2024-08-16T04:40:14Z</dcterms:modified>
</cp:coreProperties>
</file>